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404" activeTab="0"/>
  </bookViews>
  <sheets>
    <sheet name="Variances" sheetId="1" r:id="rId1"/>
    <sheet name="Reserves" sheetId="2" r:id="rId2"/>
  </sheets>
  <definedNames>
    <definedName name="_xlnm.Print_Area" localSheetId="0">'Variances'!$A$1:$N$34</definedName>
  </definedNames>
  <calcPr fullCalcOnLoad="1"/>
</workbook>
</file>

<file path=xl/sharedStrings.xml><?xml version="1.0" encoding="utf-8"?>
<sst xmlns="http://schemas.openxmlformats.org/spreadsheetml/2006/main" count="50" uniqueCount="43">
  <si>
    <t>Variance</t>
  </si>
  <si>
    <t>£</t>
  </si>
  <si>
    <t>1 Balances Brought Forward</t>
  </si>
  <si>
    <t>3 Total Other Receipts</t>
  </si>
  <si>
    <t>4 Staff Costs</t>
  </si>
  <si>
    <t>7 Balances Carried Forward</t>
  </si>
  <si>
    <t>10 Total Borrowings</t>
  </si>
  <si>
    <t>5 Loan Interest/Capital Repayment</t>
  </si>
  <si>
    <t>9 Total Fixed Assets plus Other Long Term Investments and Assets</t>
  </si>
  <si>
    <t>8 Total Cash and Short Term Investments</t>
  </si>
  <si>
    <r>
      <t xml:space="preserve">Automatic responses trigger below based on figures input, </t>
    </r>
    <r>
      <rPr>
        <b/>
        <sz val="11"/>
        <color indexed="8"/>
        <rFont val="Arial"/>
        <family val="2"/>
      </rPr>
      <t>DO NOT OVERWRITE THESE BOXES</t>
    </r>
  </si>
  <si>
    <t>Rounding errors of up to £2 are tolerable</t>
  </si>
  <si>
    <t>VARIANCE EXPLANATION NOT REQUIRED</t>
  </si>
  <si>
    <t>Variances of £200 or less are tolerable</t>
  </si>
  <si>
    <t>%</t>
  </si>
  <si>
    <t>Explanation Required?</t>
  </si>
  <si>
    <t xml:space="preserve">Explanation of variances – pro forma </t>
  </si>
  <si>
    <t xml:space="preserve">Name of smaller authority: </t>
  </si>
  <si>
    <r>
      <t>County area (local councils and parish meetings only):</t>
    </r>
    <r>
      <rPr>
        <b/>
        <sz val="8"/>
        <color indexed="8"/>
        <rFont val="Arial"/>
        <family val="2"/>
      </rPr>
      <t xml:space="preserve"> </t>
    </r>
  </si>
  <si>
    <t>BOX 10 VARIANCE EXPLANATION NOT REQUIRED IF CHANGE CAN BE EXPLAINED BY BOX 5 (CAPITAL PLUS INTEREST PAYMENT)</t>
  </si>
  <si>
    <t>2 Precept or Rates and Levies</t>
  </si>
  <si>
    <t>6 All Other Payments</t>
  </si>
  <si>
    <t>Explanation for ‘high’ reserves</t>
  </si>
  <si>
    <t>Box 7 is more than twice Box 2 because the authority held the following breakdown of reserves at the year end:</t>
  </si>
  <si>
    <t>Earmarked reserves:</t>
  </si>
  <si>
    <t>General reserve</t>
  </si>
  <si>
    <t>Total reserves (must agree to Box 7)</t>
  </si>
  <si>
    <t>Reserve 1</t>
  </si>
  <si>
    <t>Reserve 2</t>
  </si>
  <si>
    <t>Reserve 3</t>
  </si>
  <si>
    <t>Reserve 4</t>
  </si>
  <si>
    <t>Reserve 5</t>
  </si>
  <si>
    <t>Reserve 6</t>
  </si>
  <si>
    <t>Reserve 7</t>
  </si>
  <si>
    <r>
      <t xml:space="preserve">Explanation from smaller authority </t>
    </r>
    <r>
      <rPr>
        <b/>
        <u val="single"/>
        <sz val="11"/>
        <color indexed="8"/>
        <rFont val="Arial"/>
        <family val="2"/>
      </rPr>
      <t>(must include narrative and supporting figures)</t>
    </r>
  </si>
  <si>
    <t>(Please complete the highlighted boxes.)</t>
  </si>
  <si>
    <r>
      <t xml:space="preserve">Insert figures from Section 2 of the AGAR in all </t>
    </r>
    <r>
      <rPr>
        <b/>
        <u val="single"/>
        <sz val="10"/>
        <color indexed="62"/>
        <rFont val="Arial"/>
        <family val="2"/>
      </rPr>
      <t>Blue</t>
    </r>
    <r>
      <rPr>
        <b/>
        <sz val="10"/>
        <color indexed="10"/>
        <rFont val="Arial"/>
        <family val="2"/>
      </rPr>
      <t xml:space="preserve"> highlighted boxes </t>
    </r>
  </si>
  <si>
    <r>
      <t xml:space="preserve">Next, please provide full explanations, including numerical values, for the following that will be flagged in the green boxes where relevant:
</t>
    </r>
    <r>
      <rPr>
        <sz val="10"/>
        <color indexed="8"/>
        <rFont val="Arial"/>
        <family val="2"/>
      </rPr>
      <t xml:space="preserve">• variances of more than 15% between totals for individual boxes (except variances of less than £200); 
• </t>
    </r>
    <r>
      <rPr>
        <b/>
        <sz val="10"/>
        <color indexed="10"/>
        <rFont val="Arial"/>
        <family val="2"/>
      </rPr>
      <t>New from 2020/21 onwards:</t>
    </r>
    <r>
      <rPr>
        <sz val="10"/>
        <color indexed="8"/>
        <rFont val="Arial"/>
        <family val="2"/>
      </rPr>
      <t xml:space="preserve"> variances of £100,000 or more require explanation regardless of the % variation year on year;
• a breakdown of approved reserves on the next tab if the total reserves (Box 7) figure is more than twice the annual precept/rates &amp; levies value (Box 2).</t>
    </r>
  </si>
  <si>
    <t>2021/22</t>
  </si>
  <si>
    <t>2022/23</t>
  </si>
  <si>
    <t>This year the Playing Fields Liaision Committee accounts have been added with the PC and OBS accounts for auditing, previously they have been audited independently therefore I have added the PFLC BBF of £10302 to money received (if this is not the correct way of doing it please advise if I had added it to my BBF is would have meant the figures were out). The PC have also received grants and donations amounting to over £13000 in this financial year, along with over £15000 in income from the cemetery which was managed by Selby Town Council previously and the majority of the income was used up by their fees for management and administration.</t>
  </si>
  <si>
    <t>Both the Clerk and Handyman have seen incremental pay increases in 2022-2023, along with the Clerk joining the pension scheme, and HMRC charges of £2200 last year were incorrectly stated in box 6, they are correctly stated in this years accounts and amount to £2304 of the varience.</t>
  </si>
  <si>
    <t>The PC have made various large purchases in this financial year, following receipt of a number of grants/donations, including, a new defibrillator and cabinet £1150, vehicle activated sign £2605, adult gym £5130, security safe £350, defibrillator consumables £500, accessible picnic bench £233, the yearly cutting of the Garth grass for hay increased by £250, in addition to this the PFLC expenditure is added to this years accounts of £8018. The PC has seen a sharp increase in regular costs meaning stationary has increased, fuel costs, the addition of bank charges, all subscriptions have increased and more training has taken place to catch up from covid, and Clerk training has increased as they settled further into their role and took on new responsibilities that training was necessary for.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</si>
</sst>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1"/>
      <color theme="1"/>
      <name val="Calibri"/>
      <family val="2"/>
    </font>
    <font>
      <sz val="11"/>
      <color indexed="8"/>
      <name val="Calibri"/>
      <family val="2"/>
    </font>
    <font>
      <b/>
      <sz val="14"/>
      <name val="Arial"/>
      <family val="2"/>
    </font>
    <font>
      <b/>
      <sz val="12"/>
      <name val="Arial"/>
      <family val="2"/>
    </font>
    <font>
      <b/>
      <sz val="10"/>
      <name val="Arial"/>
      <family val="2"/>
    </font>
    <font>
      <b/>
      <sz val="10"/>
      <color indexed="10"/>
      <name val="Arial"/>
      <family val="2"/>
    </font>
    <font>
      <b/>
      <u val="single"/>
      <sz val="10"/>
      <color indexed="62"/>
      <name val="Arial"/>
      <family val="2"/>
    </font>
    <font>
      <b/>
      <sz val="11"/>
      <color indexed="8"/>
      <name val="Arial"/>
      <family val="2"/>
    </font>
    <font>
      <b/>
      <sz val="8"/>
      <color indexed="8"/>
      <name val="Arial"/>
      <family val="2"/>
    </font>
    <font>
      <sz val="10"/>
      <color indexed="8"/>
      <name val="Arial"/>
      <family val="2"/>
    </font>
    <font>
      <b/>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10"/>
      <name val="Arial"/>
      <family val="2"/>
    </font>
    <font>
      <sz val="8"/>
      <color indexed="8"/>
      <name val="Arial"/>
      <family val="2"/>
    </font>
    <font>
      <sz val="10"/>
      <color indexed="8"/>
      <name val="Symbol"/>
      <family val="1"/>
    </font>
    <font>
      <b/>
      <sz val="14"/>
      <color indexed="8"/>
      <name val="Calibri"/>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rgb="FFFF0000"/>
      <name val="Arial"/>
      <family val="2"/>
    </font>
    <font>
      <b/>
      <sz val="11"/>
      <color theme="1"/>
      <name val="Arial"/>
      <family val="2"/>
    </font>
    <font>
      <sz val="8"/>
      <color theme="1"/>
      <name val="Arial"/>
      <family val="2"/>
    </font>
    <font>
      <sz val="10"/>
      <color theme="1"/>
      <name val="Symbol"/>
      <family val="1"/>
    </font>
    <font>
      <b/>
      <sz val="14"/>
      <color theme="1"/>
      <name val="Calibri"/>
      <family val="2"/>
    </font>
    <font>
      <b/>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66CCFF"/>
        <bgColor indexed="64"/>
      </patternFill>
    </fill>
    <fill>
      <patternFill patternType="solid">
        <fgColor rgb="FF92D050"/>
        <bgColor indexed="64"/>
      </patternFill>
    </fill>
    <fill>
      <patternFill patternType="solid">
        <fgColor rgb="FFFF0000"/>
        <bgColor indexed="64"/>
      </patternFill>
    </fill>
    <fill>
      <patternFill patternType="solid">
        <fgColor rgb="FFFF66FF"/>
        <bgColor indexed="64"/>
      </patternFill>
    </fill>
    <fill>
      <patternFill patternType="solid">
        <fgColor rgb="FFFFFF00"/>
        <bgColor indexed="64"/>
      </patternFill>
    </fill>
    <fill>
      <patternFill patternType="solid">
        <fgColor rgb="FF00B0F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double"/>
    </border>
    <border>
      <left/>
      <right style="medium"/>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1">
    <xf numFmtId="0" fontId="0" fillId="0" borderId="0" xfId="0" applyFont="1" applyAlignment="1">
      <alignment/>
    </xf>
    <xf numFmtId="0" fontId="5" fillId="0" borderId="0" xfId="0" applyFont="1" applyAlignment="1">
      <alignment/>
    </xf>
    <xf numFmtId="3" fontId="4" fillId="33" borderId="10" xfId="0" applyNumberFormat="1" applyFont="1" applyFill="1" applyBorder="1" applyAlignment="1" applyProtection="1">
      <alignment horizontal="center"/>
      <protection locked="0"/>
    </xf>
    <xf numFmtId="0" fontId="49" fillId="0" borderId="0" xfId="0" applyFont="1" applyAlignment="1">
      <alignment/>
    </xf>
    <xf numFmtId="0" fontId="49" fillId="0" borderId="0" xfId="0" applyFont="1" applyAlignment="1">
      <alignment horizontal="center"/>
    </xf>
    <xf numFmtId="3" fontId="49" fillId="0" borderId="0" xfId="0" applyNumberFormat="1" applyFont="1" applyAlignment="1">
      <alignment/>
    </xf>
    <xf numFmtId="10" fontId="49" fillId="0" borderId="0" xfId="0" applyNumberFormat="1" applyFont="1" applyAlignment="1">
      <alignment/>
    </xf>
    <xf numFmtId="0" fontId="49" fillId="0" borderId="0" xfId="0" applyFont="1" applyAlignment="1">
      <alignment vertical="center"/>
    </xf>
    <xf numFmtId="3" fontId="4" fillId="34" borderId="10" xfId="0" applyNumberFormat="1" applyFont="1" applyFill="1" applyBorder="1" applyAlignment="1" applyProtection="1">
      <alignment horizontal="center"/>
      <protection locked="0"/>
    </xf>
    <xf numFmtId="0" fontId="3" fillId="0" borderId="0" xfId="0" applyFont="1" applyAlignment="1">
      <alignment vertical="top"/>
    </xf>
    <xf numFmtId="0" fontId="49" fillId="35" borderId="11" xfId="0" applyFont="1" applyFill="1" applyBorder="1" applyAlignment="1">
      <alignment wrapText="1"/>
    </xf>
    <xf numFmtId="0" fontId="50" fillId="0" borderId="0" xfId="0" applyFont="1" applyAlignment="1">
      <alignment/>
    </xf>
    <xf numFmtId="0" fontId="49" fillId="0" borderId="0" xfId="0" applyFont="1" applyAlignment="1">
      <alignment wrapText="1"/>
    </xf>
    <xf numFmtId="0" fontId="49" fillId="0" borderId="11" xfId="0" applyFont="1" applyBorder="1" applyAlignment="1">
      <alignment wrapText="1"/>
    </xf>
    <xf numFmtId="0" fontId="49" fillId="36" borderId="11" xfId="0" applyFont="1" applyFill="1" applyBorder="1" applyAlignment="1">
      <alignment wrapText="1"/>
    </xf>
    <xf numFmtId="0" fontId="49" fillId="36" borderId="11" xfId="0" applyFont="1" applyFill="1" applyBorder="1" applyAlignment="1">
      <alignment wrapText="1"/>
    </xf>
    <xf numFmtId="0" fontId="49" fillId="0" borderId="0" xfId="0" applyFont="1" applyFill="1" applyAlignment="1">
      <alignment vertical="center"/>
    </xf>
    <xf numFmtId="0" fontId="49" fillId="0" borderId="0" xfId="0" applyFont="1" applyFill="1" applyAlignment="1">
      <alignment/>
    </xf>
    <xf numFmtId="3" fontId="4" fillId="0" borderId="0" xfId="0" applyNumberFormat="1" applyFont="1" applyFill="1" applyBorder="1" applyAlignment="1" applyProtection="1">
      <alignment horizontal="center"/>
      <protection locked="0"/>
    </xf>
    <xf numFmtId="10" fontId="49" fillId="0" borderId="0" xfId="0" applyNumberFormat="1" applyFont="1" applyFill="1" applyAlignment="1">
      <alignment/>
    </xf>
    <xf numFmtId="0" fontId="49" fillId="0" borderId="0" xfId="0" applyFont="1" applyFill="1" applyAlignment="1">
      <alignment horizontal="center"/>
    </xf>
    <xf numFmtId="0" fontId="49" fillId="0" borderId="0" xfId="0" applyFont="1" applyBorder="1" applyAlignment="1">
      <alignment horizontal="center" wrapText="1"/>
    </xf>
    <xf numFmtId="0" fontId="51" fillId="37" borderId="11" xfId="0" applyFont="1" applyFill="1" applyBorder="1" applyAlignment="1">
      <alignment horizontal="center" wrapText="1"/>
    </xf>
    <xf numFmtId="0" fontId="49" fillId="0" borderId="0" xfId="0" applyFont="1" applyAlignment="1">
      <alignment wrapText="1"/>
    </xf>
    <xf numFmtId="0" fontId="49" fillId="0" borderId="0" xfId="0" applyFont="1" applyBorder="1" applyAlignment="1">
      <alignment horizontal="left" vertical="center"/>
    </xf>
    <xf numFmtId="0" fontId="49" fillId="0" borderId="0" xfId="0" applyFont="1" applyAlignment="1">
      <alignment wrapText="1"/>
    </xf>
    <xf numFmtId="0" fontId="49" fillId="0" borderId="0" xfId="0" applyFont="1" applyFill="1" applyBorder="1" applyAlignment="1">
      <alignment horizontal="left" vertical="top" wrapText="1"/>
    </xf>
    <xf numFmtId="0" fontId="51" fillId="0" borderId="0" xfId="0" applyFont="1" applyAlignment="1">
      <alignment/>
    </xf>
    <xf numFmtId="0" fontId="49" fillId="0" borderId="0" xfId="0" applyFont="1" applyFill="1" applyAlignment="1">
      <alignment wrapText="1"/>
    </xf>
    <xf numFmtId="0" fontId="52" fillId="0" borderId="0" xfId="0" applyFont="1" applyAlignment="1">
      <alignment/>
    </xf>
    <xf numFmtId="0" fontId="53" fillId="0" borderId="0" xfId="0" applyFont="1" applyAlignment="1">
      <alignment horizontal="left" vertical="center" indent="2"/>
    </xf>
    <xf numFmtId="0" fontId="47" fillId="0" borderId="0" xfId="0" applyFont="1" applyAlignment="1">
      <alignment/>
    </xf>
    <xf numFmtId="0" fontId="54" fillId="0" borderId="0" xfId="0" applyFont="1" applyAlignment="1">
      <alignment/>
    </xf>
    <xf numFmtId="0" fontId="0" fillId="0" borderId="12" xfId="0" applyBorder="1" applyAlignment="1">
      <alignment/>
    </xf>
    <xf numFmtId="0" fontId="0" fillId="38" borderId="0" xfId="0" applyFill="1" applyAlignment="1">
      <alignment/>
    </xf>
    <xf numFmtId="0" fontId="47" fillId="0" borderId="13" xfId="0" applyFont="1" applyBorder="1" applyAlignment="1">
      <alignment/>
    </xf>
    <xf numFmtId="0" fontId="49" fillId="39" borderId="0" xfId="0" applyFont="1" applyFill="1" applyAlignment="1">
      <alignment/>
    </xf>
    <xf numFmtId="3" fontId="4" fillId="39" borderId="0" xfId="0" applyNumberFormat="1" applyFont="1" applyFill="1" applyBorder="1" applyAlignment="1" applyProtection="1">
      <alignment horizontal="center"/>
      <protection locked="0"/>
    </xf>
    <xf numFmtId="0" fontId="51" fillId="0" borderId="0" xfId="0" applyFont="1" applyAlignment="1">
      <alignment horizontal="center"/>
    </xf>
    <xf numFmtId="0" fontId="51" fillId="0" borderId="0" xfId="0" applyFont="1" applyAlignment="1">
      <alignment horizontal="center" wrapText="1"/>
    </xf>
    <xf numFmtId="0" fontId="51" fillId="0" borderId="11" xfId="0" applyFont="1" applyBorder="1" applyAlignment="1">
      <alignment wrapText="1"/>
    </xf>
    <xf numFmtId="0" fontId="0" fillId="0" borderId="0" xfId="0" applyFont="1" applyAlignment="1">
      <alignment/>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49" fillId="0" borderId="0" xfId="0" applyFont="1" applyAlignment="1">
      <alignment vertical="center"/>
    </xf>
    <xf numFmtId="0" fontId="49" fillId="0" borderId="0" xfId="0" applyFont="1" applyAlignment="1">
      <alignment horizontal="left" vertical="center"/>
    </xf>
    <xf numFmtId="0" fontId="49" fillId="0" borderId="0" xfId="0" applyFont="1" applyAlignment="1">
      <alignment horizontal="left" vertical="center" wrapText="1"/>
    </xf>
    <xf numFmtId="0" fontId="49" fillId="0" borderId="0" xfId="0" applyFont="1" applyAlignment="1">
      <alignment wrapText="1"/>
    </xf>
    <xf numFmtId="0" fontId="49" fillId="0" borderId="14" xfId="0" applyFont="1" applyBorder="1" applyAlignment="1">
      <alignment wrapText="1"/>
    </xf>
    <xf numFmtId="0" fontId="55" fillId="0" borderId="0" xfId="0" applyFont="1" applyAlignment="1">
      <alignment horizontal="left" vertical="center" wrapText="1"/>
    </xf>
    <xf numFmtId="0" fontId="55" fillId="0" borderId="0" xfId="0" applyFont="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36"/>
  <sheetViews>
    <sheetView tabSelected="1" zoomScale="80" zoomScaleNormal="80" zoomScalePageLayoutView="0" workbookViewId="0" topLeftCell="A6">
      <selection activeCell="H26" sqref="H26"/>
    </sheetView>
  </sheetViews>
  <sheetFormatPr defaultColWidth="9.140625" defaultRowHeight="15"/>
  <cols>
    <col min="1" max="1" width="10.8515625" style="3" customWidth="1"/>
    <col min="2" max="2" width="9.140625" style="3" customWidth="1"/>
    <col min="3" max="3" width="32.57421875" style="3" customWidth="1"/>
    <col min="4" max="4" width="9.140625" style="3" customWidth="1"/>
    <col min="5" max="5" width="3.28125" style="3" customWidth="1"/>
    <col min="6" max="6" width="9.140625" style="3" customWidth="1"/>
    <col min="7" max="7" width="10.140625" style="3" customWidth="1"/>
    <col min="8" max="8" width="9.57421875" style="3" customWidth="1"/>
    <col min="9" max="11" width="9.140625" style="3" hidden="1" customWidth="1"/>
    <col min="12" max="12" width="13.28125" style="3" customWidth="1"/>
    <col min="13" max="13" width="50.421875" style="12" bestFit="1" customWidth="1"/>
    <col min="14" max="14" width="86.00390625" style="3" bestFit="1" customWidth="1"/>
    <col min="15" max="22" width="9.140625" style="17" customWidth="1"/>
    <col min="23" max="16384" width="9.140625" style="3" customWidth="1"/>
  </cols>
  <sheetData>
    <row r="1" spans="1:12" ht="17.25">
      <c r="A1" s="42" t="s">
        <v>16</v>
      </c>
      <c r="B1" s="43"/>
      <c r="C1" s="43"/>
      <c r="D1" s="43"/>
      <c r="E1" s="43"/>
      <c r="F1" s="43"/>
      <c r="G1" s="43"/>
      <c r="H1" s="43"/>
      <c r="I1" s="43"/>
      <c r="J1" s="43"/>
      <c r="K1" s="43"/>
      <c r="L1" s="9"/>
    </row>
    <row r="2" spans="1:13" ht="15">
      <c r="A2" s="29" t="s">
        <v>17</v>
      </c>
      <c r="B2" s="24"/>
      <c r="C2" s="37"/>
      <c r="D2" s="24"/>
      <c r="E2" s="24"/>
      <c r="F2" s="24"/>
      <c r="G2" s="24"/>
      <c r="H2" s="24"/>
      <c r="I2" s="24"/>
      <c r="J2" s="24"/>
      <c r="K2" s="24"/>
      <c r="L2" s="9"/>
      <c r="M2" s="25"/>
    </row>
    <row r="3" spans="1:12" ht="14.25" customHeight="1">
      <c r="A3" s="29" t="s">
        <v>18</v>
      </c>
      <c r="C3" s="36"/>
      <c r="L3" s="9"/>
    </row>
    <row r="4" ht="13.5">
      <c r="A4" s="1" t="s">
        <v>36</v>
      </c>
    </row>
    <row r="5" spans="1:13" ht="99" customHeight="1">
      <c r="A5" s="49" t="s">
        <v>37</v>
      </c>
      <c r="B5" s="50"/>
      <c r="C5" s="50"/>
      <c r="D5" s="50"/>
      <c r="E5" s="50"/>
      <c r="F5" s="50"/>
      <c r="G5" s="50"/>
      <c r="H5" s="50"/>
      <c r="M5" s="25"/>
    </row>
    <row r="6" ht="13.5">
      <c r="A6" s="30"/>
    </row>
    <row r="7" spans="1:14" ht="13.5">
      <c r="A7" s="30"/>
      <c r="D7" s="4"/>
      <c r="F7" s="4"/>
      <c r="N7" s="27"/>
    </row>
    <row r="8" spans="4:14" ht="27">
      <c r="D8" s="38" t="s">
        <v>38</v>
      </c>
      <c r="E8" s="27"/>
      <c r="F8" s="38" t="s">
        <v>39</v>
      </c>
      <c r="G8" s="38" t="s">
        <v>0</v>
      </c>
      <c r="H8" s="38" t="s">
        <v>0</v>
      </c>
      <c r="I8" s="38"/>
      <c r="J8" s="38"/>
      <c r="K8" s="38"/>
      <c r="L8" s="39" t="s">
        <v>15</v>
      </c>
      <c r="M8" s="10" t="s">
        <v>10</v>
      </c>
      <c r="N8" s="40" t="s">
        <v>34</v>
      </c>
    </row>
    <row r="9" spans="4:14" ht="13.5">
      <c r="D9" s="38" t="s">
        <v>1</v>
      </c>
      <c r="E9" s="27"/>
      <c r="F9" s="38" t="s">
        <v>1</v>
      </c>
      <c r="G9" s="38" t="s">
        <v>1</v>
      </c>
      <c r="H9" s="38" t="s">
        <v>14</v>
      </c>
      <c r="I9" s="38"/>
      <c r="J9" s="38"/>
      <c r="K9" s="27"/>
      <c r="L9" s="27"/>
      <c r="N9" s="23"/>
    </row>
    <row r="10" spans="4:14" ht="14.25" thickBot="1">
      <c r="D10" s="4"/>
      <c r="E10" s="4"/>
      <c r="N10" s="23"/>
    </row>
    <row r="11" spans="1:14" ht="44.25" customHeight="1" thickBot="1">
      <c r="A11" s="45" t="s">
        <v>2</v>
      </c>
      <c r="B11" s="45"/>
      <c r="C11" s="45"/>
      <c r="D11" s="8">
        <v>40662</v>
      </c>
      <c r="F11" s="8">
        <v>39999</v>
      </c>
      <c r="G11" s="5"/>
      <c r="M11" s="10" t="str">
        <f>IF(F11=D23,"Explanation of % variance from PY opening balance not required - Balance brought forward agrees","Explanation of % variance from PY opening balance not required - Balance brought forward does not agree, query this")</f>
        <v>Explanation of % variance from PY opening balance not required - Balance brought forward agrees</v>
      </c>
      <c r="N11" s="13"/>
    </row>
    <row r="12" spans="4:14" ht="14.25" thickBot="1">
      <c r="D12" s="5"/>
      <c r="F12" s="5"/>
      <c r="N12" s="23"/>
    </row>
    <row r="13" spans="1:14" ht="31.5" customHeight="1" thickBot="1">
      <c r="A13" s="46" t="s">
        <v>20</v>
      </c>
      <c r="B13" s="47"/>
      <c r="C13" s="48"/>
      <c r="D13" s="8">
        <v>32460</v>
      </c>
      <c r="F13" s="8">
        <v>33363</v>
      </c>
      <c r="G13" s="5">
        <f>F13-D13</f>
        <v>903</v>
      </c>
      <c r="H13" s="6">
        <f>IF((D13&gt;F13),(D13-F13)/D13,IF(D13&lt;F13,-(D13-F13)/D13,IF(D13=F13,0)))</f>
        <v>0.027818853974121996</v>
      </c>
      <c r="I13" s="3">
        <f>IF(D13-F13&lt;200,0,IF(D13-F13&gt;200,1,IF(D13-F13=200,1)))</f>
        <v>0</v>
      </c>
      <c r="J13" s="3">
        <f>IF(F13-D13&lt;200,0,IF(F13-D13&gt;200,1,IF(F13-D13=200,1)))</f>
        <v>1</v>
      </c>
      <c r="K13" s="4">
        <f>IF(H13&lt;0.15,0,IF(H13&gt;0.15,1,IF(H13=0.15,1)))</f>
        <v>0</v>
      </c>
      <c r="L13" s="4" t="str">
        <f>IF((H13&lt;15%)*AND(G13&lt;100000)*OR(G13&gt;-100000),"NO","YES")</f>
        <v>NO</v>
      </c>
      <c r="M13" s="10" t="str">
        <f>IF((L13="YES")*AND(I13+J13&lt;1),"Explanation not required, difference less than £200"," ")</f>
        <v> </v>
      </c>
      <c r="N13" s="13"/>
    </row>
    <row r="14" spans="4:14" ht="14.25" thickBot="1">
      <c r="D14" s="5"/>
      <c r="F14" s="5"/>
      <c r="G14" s="5"/>
      <c r="H14" s="6"/>
      <c r="K14" s="4"/>
      <c r="L14" s="4"/>
      <c r="N14" s="23"/>
    </row>
    <row r="15" spans="1:14" ht="19.5" customHeight="1" thickBot="1">
      <c r="A15" s="44" t="s">
        <v>3</v>
      </c>
      <c r="B15" s="44"/>
      <c r="C15" s="44"/>
      <c r="D15" s="8">
        <v>13502</v>
      </c>
      <c r="F15" s="8">
        <v>53159</v>
      </c>
      <c r="G15" s="5">
        <f>F15-D15</f>
        <v>39657</v>
      </c>
      <c r="H15" s="6">
        <f>IF((D15&gt;F15),(D15-F15)/D15,IF(D15&lt;F15,-(D15-F15)/D15,IF(D15=F15,0)))</f>
        <v>2.937120426603466</v>
      </c>
      <c r="I15" s="3">
        <f>IF(D15-F15&lt;200,0,IF(D15-F15&gt;200,1,IF(D15-F15=200,1)))</f>
        <v>0</v>
      </c>
      <c r="J15" s="3">
        <f>IF(F15-D15&lt;200,0,IF(F15-D15&gt;200,1,IF(F15-D15=200,1)))</f>
        <v>1</v>
      </c>
      <c r="K15" s="4">
        <f>IF(H15&lt;0.15,0,IF(H15&gt;0.15,1,IF(H15=0.15,1)))</f>
        <v>1</v>
      </c>
      <c r="L15" s="4" t="str">
        <f>IF((H15&lt;15%)*AND(G15&lt;100000)*OR(G15&gt;-100000),"NO","YES")</f>
        <v>YES</v>
      </c>
      <c r="M15" s="10" t="str">
        <f>IF((L15="YES")*AND(I15+J15&lt;1),"Explanation not required, difference less than £200"," ")</f>
        <v> </v>
      </c>
      <c r="N15" s="13" t="s">
        <v>40</v>
      </c>
    </row>
    <row r="16" spans="4:14" ht="14.25" thickBot="1">
      <c r="D16" s="5"/>
      <c r="F16" s="5"/>
      <c r="G16" s="5"/>
      <c r="H16" s="6"/>
      <c r="K16" s="4"/>
      <c r="L16" s="4"/>
      <c r="N16" s="23"/>
    </row>
    <row r="17" spans="1:14" ht="19.5" customHeight="1" thickBot="1">
      <c r="A17" s="44" t="s">
        <v>4</v>
      </c>
      <c r="B17" s="44"/>
      <c r="C17" s="44"/>
      <c r="D17" s="8">
        <v>13376</v>
      </c>
      <c r="F17" s="8">
        <v>18991</v>
      </c>
      <c r="G17" s="5">
        <f>F17-D17</f>
        <v>5615</v>
      </c>
      <c r="H17" s="6">
        <f>IF((D17&gt;F17),(D17-F17)/D17,IF(D17&lt;F17,-(D17-F17)/D17,IF(D17=F17,0)))</f>
        <v>0.4197816985645933</v>
      </c>
      <c r="I17" s="3">
        <f>IF(D17-F17&lt;200,0,IF(D17-F17&gt;200,1,IF(D17-F17=200,1)))</f>
        <v>0</v>
      </c>
      <c r="J17" s="3">
        <f>IF(F17-D17&lt;200,0,IF(F17-D17&gt;200,1,IF(F17-D17=200,1)))</f>
        <v>1</v>
      </c>
      <c r="K17" s="4">
        <f>IF(H17&lt;0.15,0,IF(H17&gt;0.15,1,IF(H17=0.15,1)))</f>
        <v>1</v>
      </c>
      <c r="L17" s="4" t="str">
        <f>IF((H17&lt;15%)*AND(G17&lt;100000)*OR(G17&gt;-100000),"NO","YES")</f>
        <v>YES</v>
      </c>
      <c r="M17" s="10" t="str">
        <f>IF((L17="YES")*AND(I17+J17&lt;1),"Explanation not required, difference less than £200"," ")</f>
        <v> </v>
      </c>
      <c r="N17" s="13" t="s">
        <v>41</v>
      </c>
    </row>
    <row r="18" spans="4:14" ht="14.25" thickBot="1">
      <c r="D18" s="5"/>
      <c r="F18" s="5"/>
      <c r="G18" s="5"/>
      <c r="H18" s="6"/>
      <c r="K18" s="4"/>
      <c r="L18" s="4"/>
      <c r="N18" s="23"/>
    </row>
    <row r="19" spans="1:14" ht="19.5" customHeight="1" thickBot="1">
      <c r="A19" s="44" t="s">
        <v>7</v>
      </c>
      <c r="B19" s="44"/>
      <c r="C19" s="44"/>
      <c r="D19" s="8">
        <v>0</v>
      </c>
      <c r="F19" s="8">
        <v>0</v>
      </c>
      <c r="G19" s="5">
        <f>F19-D19</f>
        <v>0</v>
      </c>
      <c r="H19" s="6">
        <f>IF((D19&gt;F19),(D19-F19)/D19,IF(D19&lt;F19,-(D19-F19)/D19,IF(D19=F19,0)))</f>
        <v>0</v>
      </c>
      <c r="I19" s="3">
        <f>IF(D19-F19&lt;200,0,IF(D19-F19&gt;200,1,IF(D19-F19=200,1)))</f>
        <v>0</v>
      </c>
      <c r="J19" s="3">
        <f>IF(F19-D19&lt;200,0,IF(F19-D19&gt;200,1,IF(F19-D19=200,1)))</f>
        <v>0</v>
      </c>
      <c r="K19" s="4">
        <f>IF(H19&lt;0.15,0,IF(H19&gt;0.15,1,IF(H19=0.15,1)))</f>
        <v>0</v>
      </c>
      <c r="L19" s="4" t="str">
        <f>IF((H19&lt;15%)*AND(G19&lt;100000)*OR(G19&gt;-100000),"NO","YES")</f>
        <v>NO</v>
      </c>
      <c r="M19" s="10" t="str">
        <f>IF((L19="YES")*AND(I19+J19&lt;1),"Explanation not required, difference less than £200"," ")</f>
        <v> </v>
      </c>
      <c r="N19" s="13"/>
    </row>
    <row r="20" spans="4:14" ht="14.25" thickBot="1">
      <c r="D20" s="5"/>
      <c r="F20" s="5"/>
      <c r="G20" s="5"/>
      <c r="H20" s="6"/>
      <c r="K20" s="4"/>
      <c r="L20" s="4"/>
      <c r="N20" s="23"/>
    </row>
    <row r="21" spans="1:14" ht="19.5" customHeight="1" thickBot="1">
      <c r="A21" s="44" t="s">
        <v>21</v>
      </c>
      <c r="B21" s="44"/>
      <c r="C21" s="44"/>
      <c r="D21" s="8">
        <v>33249</v>
      </c>
      <c r="F21" s="8">
        <v>51042</v>
      </c>
      <c r="G21" s="5">
        <f>F21-D21</f>
        <v>17793</v>
      </c>
      <c r="H21" s="6">
        <f>IF((D21&gt;F21),(D21-F21)/D21,IF(D21&lt;F21,-(D21-F21)/D21,IF(D21=F21,0)))</f>
        <v>0.5351439141026798</v>
      </c>
      <c r="I21" s="3">
        <f>IF(D21-F21&lt;200,0,IF(D21-F21&gt;200,1,IF(D21-F21=200,1)))</f>
        <v>0</v>
      </c>
      <c r="J21" s="3">
        <f>IF(F21-D21&lt;200,0,IF(F21-D21&gt;200,1,IF(F21-D21=200,1)))</f>
        <v>1</v>
      </c>
      <c r="K21" s="4">
        <f>IF(H21&lt;0.15,0,IF(H21&gt;0.15,1,IF(H21=0.15,1)))</f>
        <v>1</v>
      </c>
      <c r="L21" s="4" t="str">
        <f>IF((H21&lt;15%)*AND(G21&lt;100000)*OR(G21&gt;-100000),"NO","YES")</f>
        <v>YES</v>
      </c>
      <c r="M21" s="10" t="str">
        <f>IF((L21="YES")*AND(I21+J21&lt;1),"Explanation not required, difference less than £200"," ")</f>
        <v> </v>
      </c>
      <c r="N21" s="13" t="s">
        <v>42</v>
      </c>
    </row>
    <row r="22" spans="4:14" ht="14.25" thickBot="1">
      <c r="D22" s="5"/>
      <c r="F22" s="5"/>
      <c r="G22" s="5"/>
      <c r="H22" s="6"/>
      <c r="K22" s="4"/>
      <c r="L22" s="4"/>
      <c r="N22" s="23"/>
    </row>
    <row r="23" spans="1:14" ht="19.5" customHeight="1" thickBot="1">
      <c r="A23" s="7" t="s">
        <v>5</v>
      </c>
      <c r="D23" s="2">
        <f>D11+D13+D15-D17-D19-D21</f>
        <v>39999</v>
      </c>
      <c r="F23" s="2">
        <f>F11+F13+F15-F17-F19-F21</f>
        <v>56488</v>
      </c>
      <c r="G23" s="5"/>
      <c r="H23" s="6"/>
      <c r="K23" s="4"/>
      <c r="L23" s="4"/>
      <c r="M23" s="14" t="s">
        <v>12</v>
      </c>
      <c r="N23" s="23"/>
    </row>
    <row r="24" spans="1:14" s="17" customFormat="1" ht="13.5">
      <c r="A24" s="16"/>
      <c r="D24" s="18"/>
      <c r="E24" s="3"/>
      <c r="F24" s="18"/>
      <c r="G24" s="5"/>
      <c r="H24" s="19"/>
      <c r="K24" s="20"/>
      <c r="L24" s="21" t="str">
        <f>IF(F23&gt;(2*F13),"YES","NO")</f>
        <v>NO</v>
      </c>
      <c r="M24" s="22" t="str">
        <f>IF(F23&gt;(2*F13),"EXPLANATION REQUIRED ON RESERVES TAB AS TO WHY CARRY FORWARD RESERVES ARE GREATER THAN TWICE INCOME FROM LOCAL TAXATION/LEVIES"," ")</f>
        <v> </v>
      </c>
      <c r="N24" s="28"/>
    </row>
    <row r="25" spans="4:14" ht="14.25" thickBot="1">
      <c r="D25" s="5"/>
      <c r="F25" s="5"/>
      <c r="G25" s="5"/>
      <c r="H25" s="6"/>
      <c r="K25" s="4"/>
      <c r="L25" s="4"/>
      <c r="N25" s="23"/>
    </row>
    <row r="26" spans="1:14" ht="19.5" customHeight="1" thickBot="1">
      <c r="A26" s="44" t="s">
        <v>9</v>
      </c>
      <c r="B26" s="44"/>
      <c r="C26" s="44"/>
      <c r="D26" s="8">
        <v>39999</v>
      </c>
      <c r="F26" s="8">
        <v>56488</v>
      </c>
      <c r="G26" s="5"/>
      <c r="H26" s="6"/>
      <c r="K26" s="4"/>
      <c r="L26" s="4"/>
      <c r="M26" s="15" t="s">
        <v>12</v>
      </c>
      <c r="N26" s="23"/>
    </row>
    <row r="27" spans="4:14" ht="14.25" thickBot="1">
      <c r="D27" s="5"/>
      <c r="F27" s="5"/>
      <c r="G27" s="5"/>
      <c r="H27" s="6"/>
      <c r="K27" s="4"/>
      <c r="L27" s="4"/>
      <c r="N27" s="23"/>
    </row>
    <row r="28" spans="1:14" ht="19.5" customHeight="1" thickBot="1">
      <c r="A28" s="44" t="s">
        <v>8</v>
      </c>
      <c r="B28" s="44"/>
      <c r="C28" s="44"/>
      <c r="D28" s="8">
        <v>159316</v>
      </c>
      <c r="F28" s="8">
        <v>161730</v>
      </c>
      <c r="G28" s="5">
        <f>F28-D28</f>
        <v>2414</v>
      </c>
      <c r="H28" s="6">
        <f>IF((D28&gt;F28),(D28-F28)/D28,IF(D28&lt;F28,-(D28-F28)/D28,IF(D28=F28,0)))</f>
        <v>0.015152275979813704</v>
      </c>
      <c r="I28" s="3">
        <f>IF(D28-F28&lt;200,0,IF(D28-F28&gt;200,1,IF(D28-F28=200,1)))</f>
        <v>0</v>
      </c>
      <c r="J28" s="3">
        <f>IF(F28-D28&lt;200,0,IF(F28-D28&gt;200,1,IF(F28-D28=200,1)))</f>
        <v>1</v>
      </c>
      <c r="K28" s="4">
        <f>IF(H28&lt;0.15,0,IF(H28&gt;0.15,1,IF(H28=0.15,1)))</f>
        <v>0</v>
      </c>
      <c r="L28" s="4" t="str">
        <f>IF((H28&lt;15%)*AND(G28&lt;100000)*OR(G28&gt;-100000),"NO","YES")</f>
        <v>NO</v>
      </c>
      <c r="M28" s="10" t="str">
        <f>IF((L28="YES")*AND(I28+J28&lt;1),"Explanation not required, difference less than £200"," ")</f>
        <v> </v>
      </c>
      <c r="N28" s="13"/>
    </row>
    <row r="29" spans="4:14" ht="14.25" thickBot="1">
      <c r="D29" s="5"/>
      <c r="F29" s="5"/>
      <c r="G29" s="5"/>
      <c r="H29" s="6"/>
      <c r="K29" s="4"/>
      <c r="L29" s="4"/>
      <c r="N29" s="23"/>
    </row>
    <row r="30" spans="1:14" ht="19.5" customHeight="1" thickBot="1">
      <c r="A30" s="44" t="s">
        <v>6</v>
      </c>
      <c r="B30" s="44"/>
      <c r="C30" s="44"/>
      <c r="D30" s="8">
        <v>0</v>
      </c>
      <c r="F30" s="8">
        <v>0</v>
      </c>
      <c r="G30" s="5">
        <f>F30-D30</f>
        <v>0</v>
      </c>
      <c r="H30" s="6">
        <f>IF((D30&gt;F30),(D30-F30)/D30,IF(D30&lt;F30,-(D30-F30)/D30,IF(D30=F30,0)))</f>
        <v>0</v>
      </c>
      <c r="I30" s="3">
        <f>IF(D30-F30&lt;100,0,IF(D30-F30&gt;100,1,IF(D30-F30=100,1)))</f>
        <v>0</v>
      </c>
      <c r="J30" s="3">
        <f>IF(F30-D30&lt;100,0,IF(F30-D30&gt;100,1,IF(F30-D30=100,1)))</f>
        <v>0</v>
      </c>
      <c r="K30" s="4">
        <f>IF(H30&lt;0.15,0,IF(H30&gt;0.15,1,IF(H30=0.15,1)))</f>
        <v>0</v>
      </c>
      <c r="L30" s="4" t="str">
        <f>IF((H30&lt;15%)*AND(G30&lt;100000)*OR(G30&gt;-100000),"NO","YES")</f>
        <v>NO</v>
      </c>
      <c r="M30" s="10" t="str">
        <f>IF((L30="YES")*AND(I30+J30&lt;1),"Explanation not required, difference less than £200"," ")</f>
        <v> </v>
      </c>
      <c r="N30" s="13"/>
    </row>
    <row r="31" spans="8:14" ht="13.5">
      <c r="H31" s="6"/>
      <c r="K31" s="4"/>
      <c r="L31" s="4"/>
      <c r="N31" s="23"/>
    </row>
    <row r="32" ht="13.5">
      <c r="C32" s="11" t="s">
        <v>11</v>
      </c>
    </row>
    <row r="33" spans="15:22" ht="15" customHeight="1">
      <c r="O33" s="26"/>
      <c r="P33" s="26"/>
      <c r="Q33" s="26"/>
      <c r="R33" s="26"/>
      <c r="S33" s="26"/>
      <c r="T33" s="26"/>
      <c r="U33" s="26"/>
      <c r="V33" s="26"/>
    </row>
    <row r="34" spans="3:22" ht="13.5">
      <c r="C34" s="11" t="s">
        <v>13</v>
      </c>
      <c r="N34" s="26"/>
      <c r="O34" s="26"/>
      <c r="P34" s="26"/>
      <c r="Q34" s="26"/>
      <c r="R34" s="26"/>
      <c r="S34" s="26"/>
      <c r="T34" s="26"/>
      <c r="U34" s="26"/>
      <c r="V34" s="26"/>
    </row>
    <row r="36" ht="13.5">
      <c r="C36" s="11" t="s">
        <v>19</v>
      </c>
    </row>
  </sheetData>
  <sheetProtection/>
  <mergeCells count="11">
    <mergeCell ref="A21:C21"/>
    <mergeCell ref="A1:K1"/>
    <mergeCell ref="A26:C26"/>
    <mergeCell ref="A28:C28"/>
    <mergeCell ref="A30:C30"/>
    <mergeCell ref="A11:C11"/>
    <mergeCell ref="A13:C13"/>
    <mergeCell ref="A15:C15"/>
    <mergeCell ref="A17:C17"/>
    <mergeCell ref="A5:H5"/>
    <mergeCell ref="A19:C1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F18"/>
  <sheetViews>
    <sheetView zoomScalePageLayoutView="0" workbookViewId="0" topLeftCell="A1">
      <selection activeCell="E17" sqref="E17"/>
    </sheetView>
  </sheetViews>
  <sheetFormatPr defaultColWidth="9.140625" defaultRowHeight="15"/>
  <sheetData>
    <row r="1" ht="15.75" customHeight="1">
      <c r="A1" s="32" t="s">
        <v>22</v>
      </c>
    </row>
    <row r="2" ht="15.75" customHeight="1">
      <c r="A2" s="41" t="s">
        <v>35</v>
      </c>
    </row>
    <row r="3" ht="14.25">
      <c r="A3" t="s">
        <v>23</v>
      </c>
    </row>
    <row r="5" spans="4:6" ht="14.25">
      <c r="D5" s="31" t="s">
        <v>1</v>
      </c>
      <c r="E5" s="31" t="s">
        <v>1</v>
      </c>
      <c r="F5" s="31" t="s">
        <v>1</v>
      </c>
    </row>
    <row r="6" ht="14.25">
      <c r="A6" s="31" t="s">
        <v>24</v>
      </c>
    </row>
    <row r="7" spans="2:4" ht="14.25">
      <c r="B7" s="34" t="s">
        <v>27</v>
      </c>
      <c r="D7" s="34"/>
    </row>
    <row r="8" spans="2:4" ht="15" customHeight="1">
      <c r="B8" s="34" t="s">
        <v>28</v>
      </c>
      <c r="D8" s="34"/>
    </row>
    <row r="9" spans="2:4" ht="14.25">
      <c r="B9" s="34" t="s">
        <v>29</v>
      </c>
      <c r="D9" s="34"/>
    </row>
    <row r="10" spans="2:4" ht="14.25">
      <c r="B10" s="34" t="s">
        <v>30</v>
      </c>
      <c r="D10" s="34"/>
    </row>
    <row r="11" spans="2:4" ht="14.25">
      <c r="B11" s="34" t="s">
        <v>31</v>
      </c>
      <c r="D11" s="34"/>
    </row>
    <row r="12" spans="2:4" ht="14.25">
      <c r="B12" s="34" t="s">
        <v>32</v>
      </c>
      <c r="D12" s="34"/>
    </row>
    <row r="13" spans="2:4" ht="14.25">
      <c r="B13" s="34" t="s">
        <v>33</v>
      </c>
      <c r="D13" s="34"/>
    </row>
    <row r="14" ht="14.25">
      <c r="E14" s="33">
        <f>SUM(D7:D13)</f>
        <v>0</v>
      </c>
    </row>
    <row r="16" spans="1:4" ht="14.25">
      <c r="A16" s="31" t="s">
        <v>25</v>
      </c>
      <c r="D16" s="34"/>
    </row>
    <row r="17" ht="14.25">
      <c r="E17" s="33">
        <f>D16</f>
        <v>0</v>
      </c>
    </row>
    <row r="18" spans="1:6" ht="15" thickBot="1">
      <c r="A18" s="31" t="s">
        <v>26</v>
      </c>
      <c r="F18" s="35">
        <f>E14+E17</f>
        <v>0</v>
      </c>
    </row>
    <row r="19" ht="15" thickTop="1"/>
  </sheetData>
  <sheetProtection/>
  <printOptions/>
  <pageMargins left="0.7" right="0.7" top="0.75" bottom="0.75" header="0.3" footer="0.3"/>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Littlejohn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jsheridan</dc:creator>
  <cp:keywords/>
  <dc:description/>
  <cp:lastModifiedBy>Cawood Clerk</cp:lastModifiedBy>
  <cp:lastPrinted>2020-03-19T12:45:09Z</cp:lastPrinted>
  <dcterms:created xsi:type="dcterms:W3CDTF">2012-07-11T10:01:28Z</dcterms:created>
  <dcterms:modified xsi:type="dcterms:W3CDTF">2023-05-08T19:05:38Z</dcterms:modified>
  <cp:category/>
  <cp:version/>
  <cp:contentType/>
  <cp:contentStatus/>
</cp:coreProperties>
</file>